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K:\Таня Р\Проект решения о бюджете на 2023 год и на план период 2024 и 2025 г\таблицы к проекту бюджета 23-25\"/>
    </mc:Choice>
  </mc:AlternateContent>
  <bookViews>
    <workbookView xWindow="0" yWindow="0" windowWidth="19200" windowHeight="10425" tabRatio="500"/>
  </bookViews>
  <sheets>
    <sheet name="Форма № 1 Доходы" sheetId="1" r:id="rId1"/>
  </sheets>
  <definedNames>
    <definedName name="_xlnm.Print_Area" localSheetId="0">'Форма № 1 Доходы'!$A$1:$R$39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27" i="1" l="1"/>
  <c r="Q26" i="1"/>
  <c r="N27" i="1"/>
  <c r="N26" i="1"/>
  <c r="P4" i="1" l="1"/>
  <c r="M4" i="1"/>
  <c r="I4" i="1"/>
  <c r="F4" i="1"/>
  <c r="C4" i="1"/>
  <c r="F26" i="1"/>
  <c r="F27" i="1"/>
  <c r="F28" i="1"/>
  <c r="K32" i="1" l="1"/>
  <c r="J32" i="1"/>
  <c r="G32" i="1"/>
  <c r="E32" i="1"/>
  <c r="K31" i="1"/>
  <c r="J31" i="1"/>
  <c r="G31" i="1"/>
  <c r="E31" i="1"/>
  <c r="K30" i="1"/>
  <c r="J30" i="1"/>
  <c r="G30" i="1"/>
  <c r="E30" i="1"/>
  <c r="K29" i="1"/>
  <c r="J29" i="1"/>
  <c r="G29" i="1"/>
  <c r="E29" i="1"/>
  <c r="K28" i="1"/>
  <c r="J28" i="1"/>
  <c r="G28" i="1"/>
  <c r="E28" i="1"/>
  <c r="K27" i="1"/>
  <c r="J27" i="1"/>
  <c r="G27" i="1"/>
  <c r="E27" i="1"/>
  <c r="K26" i="1"/>
  <c r="J26" i="1"/>
  <c r="G26" i="1"/>
  <c r="E26" i="1"/>
  <c r="Q25" i="1"/>
  <c r="N25" i="1"/>
  <c r="K25" i="1"/>
  <c r="J25" i="1"/>
  <c r="G25" i="1"/>
  <c r="E25" i="1"/>
  <c r="Q24" i="1"/>
  <c r="N24" i="1"/>
  <c r="K24" i="1"/>
  <c r="J24" i="1"/>
  <c r="G24" i="1"/>
  <c r="E24" i="1"/>
  <c r="Q22" i="1"/>
  <c r="N22" i="1"/>
  <c r="K22" i="1"/>
  <c r="J22" i="1"/>
  <c r="G22" i="1"/>
  <c r="E22" i="1"/>
  <c r="Q21" i="1"/>
  <c r="N21" i="1"/>
  <c r="K21" i="1"/>
  <c r="J21" i="1"/>
  <c r="G21" i="1"/>
  <c r="E21" i="1"/>
  <c r="Q20" i="1"/>
  <c r="N20" i="1"/>
  <c r="K20" i="1"/>
  <c r="J20" i="1"/>
  <c r="G20" i="1"/>
  <c r="E20" i="1"/>
  <c r="Q19" i="1"/>
  <c r="N19" i="1"/>
  <c r="K19" i="1"/>
  <c r="J19" i="1"/>
  <c r="G19" i="1"/>
  <c r="E19" i="1"/>
  <c r="Q18" i="1"/>
  <c r="N18" i="1"/>
  <c r="K18" i="1"/>
  <c r="J18" i="1"/>
  <c r="G18" i="1"/>
  <c r="E18" i="1"/>
  <c r="D18" i="1"/>
  <c r="Q16" i="1"/>
  <c r="N16" i="1"/>
  <c r="K16" i="1"/>
  <c r="J16" i="1"/>
  <c r="G16" i="1"/>
  <c r="E16" i="1"/>
  <c r="Q13" i="1"/>
  <c r="N13" i="1"/>
  <c r="K13" i="1"/>
  <c r="J13" i="1"/>
  <c r="G13" i="1"/>
  <c r="E13" i="1"/>
  <c r="Q12" i="1"/>
  <c r="N12" i="1"/>
  <c r="K12" i="1"/>
  <c r="J12" i="1"/>
  <c r="G12" i="1"/>
  <c r="E12" i="1"/>
  <c r="K11" i="1"/>
  <c r="J11" i="1"/>
  <c r="G11" i="1"/>
  <c r="E11" i="1"/>
  <c r="Q10" i="1"/>
  <c r="N10" i="1"/>
  <c r="K10" i="1"/>
  <c r="J10" i="1"/>
  <c r="G10" i="1"/>
  <c r="E10" i="1"/>
  <c r="Q8" i="1"/>
  <c r="N8" i="1"/>
  <c r="K8" i="1"/>
  <c r="J8" i="1"/>
  <c r="G8" i="1"/>
  <c r="E8" i="1"/>
  <c r="Q7" i="1"/>
  <c r="N7" i="1"/>
  <c r="K7" i="1"/>
  <c r="J7" i="1"/>
  <c r="G7" i="1"/>
  <c r="E7" i="1"/>
  <c r="Q6" i="1"/>
  <c r="N6" i="1"/>
  <c r="K6" i="1"/>
  <c r="G6" i="1"/>
  <c r="D6" i="1"/>
  <c r="J6" i="1" s="1"/>
  <c r="Q5" i="1"/>
  <c r="N5" i="1"/>
  <c r="K5" i="1"/>
  <c r="G5" i="1"/>
  <c r="Q4" i="1"/>
  <c r="N4" i="1"/>
  <c r="K4" i="1"/>
  <c r="G4" i="1"/>
  <c r="D5" i="1" l="1"/>
  <c r="E6" i="1"/>
  <c r="J5" i="1" l="1"/>
  <c r="E5" i="1"/>
  <c r="D4" i="1"/>
  <c r="J4" i="1" l="1"/>
  <c r="E4" i="1"/>
</calcChain>
</file>

<file path=xl/sharedStrings.xml><?xml version="1.0" encoding="utf-8"?>
<sst xmlns="http://schemas.openxmlformats.org/spreadsheetml/2006/main" count="55" uniqueCount="52">
  <si>
    <t xml:space="preserve">Параметры бюджета Торбеевского муниципального района Республики Мордовия по видам доходов </t>
  </si>
  <si>
    <t>Форма № 1</t>
  </si>
  <si>
    <t>наименование муниципального образования</t>
  </si>
  <si>
    <t>тыс. рублей</t>
  </si>
  <si>
    <t xml:space="preserve">Код </t>
  </si>
  <si>
    <t>Наименование доходов</t>
  </si>
  <si>
    <t>Исполнение бюджета за 2021 год</t>
  </si>
  <si>
    <t>Уточненный бюджет на 2022 год по состоянию на 01 ноября 2022 года</t>
  </si>
  <si>
    <t>Темп уточненного плана к прошлому году, %</t>
  </si>
  <si>
    <t>Оценка исполнения бюджета в 2022 году</t>
  </si>
  <si>
    <t>Исполнение (год) к прошлому году, %</t>
  </si>
  <si>
    <t>Примечания*</t>
  </si>
  <si>
    <t>Параметры бюджета 
на 2023 год</t>
  </si>
  <si>
    <t>Темп роста показателей на 2023 год к уточненному бюджету 2022 года, %</t>
  </si>
  <si>
    <t>Темп роста показателей на 2023 год к оценке 2022 года, %</t>
  </si>
  <si>
    <t>Параметры бюджета 
на 2024 год</t>
  </si>
  <si>
    <t>Темп роста показателей на 2024 год к уровню 2023 года, %</t>
  </si>
  <si>
    <t>Параметры бюджета 
на 2025 год</t>
  </si>
  <si>
    <t>Темп роста показателей на 2025 год к уровню 2024 года, %</t>
  </si>
  <si>
    <t>ИТОГО ДОХОДОВ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</si>
  <si>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</si>
  <si>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</si>
  <si>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</si>
  <si>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(продукции), производимым на территории РФ, в т.ч.:</t>
  </si>
  <si>
    <t>доходы от уплаты акцизов на нефтепродукты</t>
  </si>
  <si>
    <t>Налог, взимаемый в связи с применением упрощенной системы налогообложения</t>
  </si>
  <si>
    <t>Единый налог на вмененный доход для отдельных видов деятельности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</si>
  <si>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</si>
  <si>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</si>
  <si>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</si>
  <si>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>Земельный налог</t>
  </si>
  <si>
    <t>ГОСУДАРСТВЕННАЯ ПОШЛИНА</t>
  </si>
  <si>
    <t>ПРОЧИЕ НАЛОГОВЫЕ ДОХОДЫ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</si>
  <si>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</si>
  <si>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</si>
  <si>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</si>
  <si>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</si>
  <si>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 xml:space="preserve">Доходы от продажи материальных и нематериальных активов </t>
  </si>
  <si>
    <t>Административные платежи и сборы</t>
  </si>
  <si>
    <t>Штрафы, санкции, возмещение ущерба</t>
  </si>
  <si>
    <t>ПРОЧИЕ НЕНАЛОГОВЫЕ ДОХОДЫ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</si>
  <si>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</si>
  <si>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</si>
  <si>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</si>
  <si>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</si>
  <si>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</si>
  <si>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Иные межбюджетные трансферты</t>
  </si>
  <si>
    <t>Прочие безвозмездные поступления от других бюджетов бюджетной системы</t>
  </si>
  <si>
    <t>БЕЗВОЗМЕЗДНЫЕ ПОСТУПЛЕНИЯ ОТ ГОСУДАРСТВЕННЫХ (МУНИЦИПАЛЬНЫХ) ОРГАНИЗАЦИЙ</t>
  </si>
  <si>
    <t>БЕЗВОЗМЕЗДНЫЕ ПОСТУПЛЕНИЯ ОТ НЕГОСУДАРСТВЕННЫХ ОРГАНИЗАЦИЙ</t>
  </si>
  <si>
    <t>ПРОЧИЕ БЕЗВОЗМЕЗДНЫЕ ПОСТУПЛЕНИЯ</t>
  </si>
  <si>
    <t>* Примечания указываются в случае наличия отклонения ожидаемой оценки от уточненного плана на 2022 год, при значительных отклонениях соответствующего года от предыдущего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</si>
</sst>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р_._-;\-* #,##0.00_р_._-;_-* \-??_р_._-;_-@_-"/>
    <numFmt numFmtId="165" formatCode="_-* #,##0.00\ _₽_-;\-* #,##0.00\ _₽_-;_-* \-??\ _₽_-;_-@_-"/>
    <numFmt numFmtId="166" formatCode="#,##0.0"/>
    <numFmt numFmtId="167" formatCode="_-* #,##0.0\ _₽_-;\-* #,##0.0\ _₽_-;_-* \-?\ _₽_-;_-@_-"/>
  </numFmts>
  <fonts count="28">
    <font>
      <sz val="11"/>
      <color rgb="FF000000"/>
      <name val="Calibri"/>
      <family val="2"/>
      <charset val="204"/>
    </font>
    <font>
      <sz val="11"/>
      <name val="Calibri"/>
      <family val="2"/>
      <charset val="1"/>
    </font>
    <font>
      <sz val="10"/>
      <color rgb="FF000000"/>
      <name val="Arial Cyr"/>
      <family val="2"/>
      <charset val="1"/>
    </font>
    <font>
      <b/>
      <sz val="12"/>
      <color rgb="FF000000"/>
      <name val="Arial Cyr"/>
      <family val="2"/>
      <charset val="1"/>
    </font>
    <font>
      <b/>
      <sz val="10"/>
      <color rgb="FF000000"/>
      <name val="Arial Cyr"/>
      <family val="2"/>
      <charset val="1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vertAlign val="superscript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 Cyr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 Cyr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11"/>
      <color rgb="FF000000"/>
      <name val="Times New Roman Cyr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11"/>
      <name val="Times New Roman Cyr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3">
    <xf numFmtId="0" fontId="0" fillId="0" borderId="0"/>
    <xf numFmtId="165" fontId="26" fillId="0" borderId="0" applyBorder="0" applyProtection="0"/>
    <xf numFmtId="9" fontId="26" fillId="0" borderId="0" applyBorder="0" applyProtection="0"/>
    <xf numFmtId="0" fontId="1" fillId="0" borderId="0"/>
    <xf numFmtId="0" fontId="1" fillId="0" borderId="0"/>
    <xf numFmtId="0" fontId="26" fillId="0" borderId="0"/>
    <xf numFmtId="0" fontId="2" fillId="0" borderId="0"/>
    <xf numFmtId="0" fontId="2" fillId="0" borderId="0"/>
    <xf numFmtId="0" fontId="1" fillId="0" borderId="0"/>
    <xf numFmtId="0" fontId="2" fillId="2" borderId="0"/>
    <xf numFmtId="0" fontId="2" fillId="0" borderId="0">
      <alignment horizontal="left" vertical="top" wrapText="1"/>
    </xf>
    <xf numFmtId="0" fontId="2" fillId="0" borderId="0"/>
    <xf numFmtId="0" fontId="3" fillId="0" borderId="0">
      <alignment horizontal="center" wrapText="1"/>
    </xf>
    <xf numFmtId="0" fontId="3" fillId="0" borderId="0">
      <alignment horizontal="center"/>
    </xf>
    <xf numFmtId="0" fontId="2" fillId="0" borderId="0">
      <alignment wrapText="1"/>
    </xf>
    <xf numFmtId="0" fontId="2" fillId="0" borderId="0">
      <alignment horizontal="right"/>
    </xf>
    <xf numFmtId="0" fontId="2" fillId="2" borderId="1"/>
    <xf numFmtId="0" fontId="2" fillId="0" borderId="2">
      <alignment horizontal="center" vertical="center" wrapText="1"/>
    </xf>
    <xf numFmtId="0" fontId="2" fillId="0" borderId="3"/>
    <xf numFmtId="0" fontId="2" fillId="0" borderId="2">
      <alignment horizontal="center" vertical="center" shrinkToFit="1"/>
    </xf>
    <xf numFmtId="0" fontId="2" fillId="2" borderId="4"/>
    <xf numFmtId="0" fontId="4" fillId="0" borderId="2">
      <alignment horizontal="left"/>
    </xf>
    <xf numFmtId="4" fontId="4" fillId="3" borderId="2">
      <alignment horizontal="right" vertical="top" shrinkToFit="1"/>
    </xf>
    <xf numFmtId="0" fontId="2" fillId="2" borderId="5"/>
    <xf numFmtId="0" fontId="2" fillId="0" borderId="4"/>
    <xf numFmtId="0" fontId="2" fillId="0" borderId="0">
      <alignment horizontal="left" wrapText="1"/>
    </xf>
    <xf numFmtId="49" fontId="2" fillId="0" borderId="2">
      <alignment horizontal="left" vertical="top" wrapText="1"/>
    </xf>
    <xf numFmtId="4" fontId="2" fillId="4" borderId="2">
      <alignment horizontal="right" vertical="top" shrinkToFit="1"/>
    </xf>
    <xf numFmtId="0" fontId="2" fillId="2" borderId="5">
      <alignment horizontal="center"/>
    </xf>
    <xf numFmtId="0" fontId="2" fillId="2" borderId="0">
      <alignment horizontal="center"/>
    </xf>
    <xf numFmtId="4" fontId="2" fillId="0" borderId="2">
      <alignment horizontal="right" vertical="top" shrinkToFit="1"/>
    </xf>
    <xf numFmtId="49" fontId="4" fillId="0" borderId="2">
      <alignment horizontal="left" vertical="top" wrapText="1"/>
    </xf>
    <xf numFmtId="0" fontId="2" fillId="2" borderId="0">
      <alignment horizontal="left"/>
    </xf>
    <xf numFmtId="4" fontId="2" fillId="0" borderId="3">
      <alignment horizontal="right" shrinkToFit="1"/>
    </xf>
    <xf numFmtId="4" fontId="2" fillId="0" borderId="0">
      <alignment horizontal="right" shrinkToFit="1"/>
    </xf>
    <xf numFmtId="0" fontId="2" fillId="2" borderId="4">
      <alignment horizontal="center"/>
    </xf>
    <xf numFmtId="0" fontId="5" fillId="0" borderId="0"/>
    <xf numFmtId="0" fontId="6" fillId="0" borderId="0">
      <alignment vertical="top" wrapText="1"/>
    </xf>
    <xf numFmtId="0" fontId="6" fillId="0" borderId="0">
      <alignment vertical="top" wrapText="1"/>
    </xf>
    <xf numFmtId="0" fontId="1" fillId="0" borderId="0"/>
    <xf numFmtId="0" fontId="7" fillId="0" borderId="0"/>
    <xf numFmtId="0" fontId="5" fillId="0" borderId="0"/>
    <xf numFmtId="0" fontId="26" fillId="0" borderId="0"/>
    <xf numFmtId="0" fontId="5" fillId="0" borderId="0"/>
    <xf numFmtId="9" fontId="26" fillId="0" borderId="0" applyBorder="0" applyProtection="0"/>
    <xf numFmtId="9" fontId="26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/>
    <xf numFmtId="164" fontId="26" fillId="0" borderId="0" applyBorder="0" applyProtection="0"/>
  </cellStyleXfs>
  <cellXfs count="64">
    <xf numFmtId="0" fontId="0" fillId="0" borderId="0" xfId="0"/>
    <xf numFmtId="0" fontId="0" fillId="0" borderId="0" xfId="0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/>
    <xf numFmtId="0" fontId="10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3" fontId="14" fillId="0" borderId="2" xfId="41" applyNumberFormat="1" applyFont="1" applyBorder="1" applyAlignment="1" applyProtection="1">
      <alignment horizontal="center" vertical="center" wrapText="1"/>
      <protection locked="0"/>
    </xf>
    <xf numFmtId="3" fontId="15" fillId="0" borderId="2" xfId="41" applyNumberFormat="1" applyFont="1" applyBorder="1" applyAlignment="1" applyProtection="1">
      <alignment horizontal="center" vertical="center" wrapText="1"/>
      <protection locked="0"/>
    </xf>
    <xf numFmtId="3" fontId="15" fillId="0" borderId="6" xfId="41" applyNumberFormat="1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>
      <alignment wrapText="1"/>
    </xf>
    <xf numFmtId="166" fontId="8" fillId="0" borderId="2" xfId="1" applyNumberFormat="1" applyFont="1" applyBorder="1" applyAlignment="1" applyProtection="1">
      <alignment horizontal="center" vertical="center"/>
    </xf>
    <xf numFmtId="166" fontId="17" fillId="0" borderId="2" xfId="41" applyNumberFormat="1" applyFont="1" applyBorder="1" applyAlignment="1" applyProtection="1">
      <alignment horizontal="center" vertical="center" wrapText="1"/>
      <protection locked="0"/>
    </xf>
    <xf numFmtId="166" fontId="17" fillId="0" borderId="6" xfId="41" applyNumberFormat="1" applyFont="1" applyBorder="1" applyAlignment="1" applyProtection="1">
      <alignment horizontal="center" vertical="center" wrapText="1"/>
      <protection locked="0"/>
    </xf>
    <xf numFmtId="166" fontId="17" fillId="0" borderId="2" xfId="2" applyNumberFormat="1" applyFont="1" applyBorder="1" applyAlignment="1" applyProtection="1">
      <alignment horizontal="center" vertical="center" wrapText="1"/>
      <protection locked="0"/>
    </xf>
    <xf numFmtId="3" fontId="17" fillId="0" borderId="6" xfId="41" applyNumberFormat="1" applyFont="1" applyBorder="1" applyAlignment="1" applyProtection="1">
      <alignment horizontal="center" vertical="center" wrapText="1"/>
      <protection locked="0"/>
    </xf>
    <xf numFmtId="0" fontId="16" fillId="0" borderId="2" xfId="0" applyFont="1" applyBorder="1"/>
    <xf numFmtId="166" fontId="18" fillId="0" borderId="2" xfId="1" applyNumberFormat="1" applyFont="1" applyBorder="1" applyAlignment="1" applyProtection="1">
      <alignment horizontal="center" vertical="center"/>
    </xf>
    <xf numFmtId="166" fontId="19" fillId="0" borderId="2" xfId="41" applyNumberFormat="1" applyFont="1" applyBorder="1" applyAlignment="1" applyProtection="1">
      <alignment horizontal="center" vertical="center" wrapText="1"/>
      <protection locked="0"/>
    </xf>
    <xf numFmtId="0" fontId="18" fillId="5" borderId="2" xfId="0" applyFont="1" applyFill="1" applyBorder="1" applyAlignment="1">
      <alignment wrapText="1"/>
    </xf>
    <xf numFmtId="166" fontId="19" fillId="0" borderId="6" xfId="41" applyNumberFormat="1" applyFont="1" applyBorder="1" applyAlignment="1" applyProtection="1">
      <alignment horizontal="center" vertical="center" wrapText="1"/>
      <protection locked="0"/>
    </xf>
    <xf numFmtId="166" fontId="19" fillId="0" borderId="2" xfId="2" applyNumberFormat="1" applyFont="1" applyBorder="1" applyAlignment="1" applyProtection="1">
      <alignment horizontal="center" vertical="center" wrapText="1"/>
      <protection locked="0"/>
    </xf>
    <xf numFmtId="166" fontId="19" fillId="0" borderId="2" xfId="1" applyNumberFormat="1" applyFont="1" applyBorder="1" applyAlignment="1" applyProtection="1">
      <alignment horizontal="center" vertical="center"/>
    </xf>
    <xf numFmtId="0" fontId="8" fillId="0" borderId="2" xfId="0" applyFont="1" applyBorder="1"/>
    <xf numFmtId="166" fontId="0" fillId="0" borderId="0" xfId="0" applyNumberFormat="1"/>
    <xf numFmtId="167" fontId="0" fillId="0" borderId="0" xfId="0" applyNumberFormat="1"/>
    <xf numFmtId="0" fontId="16" fillId="5" borderId="2" xfId="0" applyFont="1" applyFill="1" applyBorder="1" applyAlignment="1">
      <alignment wrapText="1"/>
    </xf>
    <xf numFmtId="166" fontId="17" fillId="0" borderId="2" xfId="1" applyNumberFormat="1" applyFont="1" applyBorder="1" applyAlignment="1" applyProtection="1">
      <alignment horizontal="center" vertical="center"/>
    </xf>
    <xf numFmtId="0" fontId="16" fillId="5" borderId="2" xfId="0" applyFont="1" applyFill="1" applyBorder="1"/>
    <xf numFmtId="166" fontId="8" fillId="5" borderId="2" xfId="1" applyNumberFormat="1" applyFont="1" applyFill="1" applyBorder="1" applyAlignment="1" applyProtection="1">
      <alignment horizontal="center" vertical="center"/>
    </xf>
    <xf numFmtId="0" fontId="8" fillId="5" borderId="2" xfId="0" applyFont="1" applyFill="1" applyBorder="1"/>
    <xf numFmtId="0" fontId="0" fillId="5" borderId="0" xfId="0" applyFill="1"/>
    <xf numFmtId="0" fontId="20" fillId="5" borderId="2" xfId="0" applyFont="1" applyFill="1" applyBorder="1"/>
    <xf numFmtId="0" fontId="20" fillId="5" borderId="2" xfId="0" applyFont="1" applyFill="1" applyBorder="1" applyAlignment="1">
      <alignment wrapText="1"/>
    </xf>
    <xf numFmtId="166" fontId="21" fillId="5" borderId="2" xfId="0" applyNumberFormat="1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wrapText="1"/>
    </xf>
    <xf numFmtId="166" fontId="22" fillId="5" borderId="2" xfId="0" applyNumberFormat="1" applyFont="1" applyFill="1" applyBorder="1" applyAlignment="1">
      <alignment horizontal="center" vertical="center"/>
    </xf>
    <xf numFmtId="166" fontId="21" fillId="5" borderId="2" xfId="0" applyNumberFormat="1" applyFont="1" applyFill="1" applyBorder="1" applyAlignment="1">
      <alignment wrapText="1"/>
    </xf>
    <xf numFmtId="166" fontId="22" fillId="5" borderId="6" xfId="41" applyNumberFormat="1" applyFont="1" applyFill="1" applyBorder="1" applyAlignment="1" applyProtection="1">
      <alignment horizontal="center" vertical="center" wrapText="1"/>
      <protection locked="0"/>
    </xf>
    <xf numFmtId="166" fontId="23" fillId="5" borderId="0" xfId="0" applyNumberFormat="1" applyFont="1" applyFill="1"/>
    <xf numFmtId="0" fontId="23" fillId="5" borderId="0" xfId="0" applyFont="1" applyFill="1"/>
    <xf numFmtId="166" fontId="8" fillId="5" borderId="2" xfId="0" applyNumberFormat="1" applyFont="1" applyFill="1" applyBorder="1" applyAlignment="1">
      <alignment horizontal="center" vertical="center" wrapText="1"/>
    </xf>
    <xf numFmtId="166" fontId="8" fillId="5" borderId="2" xfId="0" applyNumberFormat="1" applyFont="1" applyFill="1" applyBorder="1" applyAlignment="1">
      <alignment wrapText="1"/>
    </xf>
    <xf numFmtId="166" fontId="17" fillId="5" borderId="2" xfId="0" applyNumberFormat="1" applyFont="1" applyFill="1" applyBorder="1" applyAlignment="1">
      <alignment horizontal="center" vertical="center"/>
    </xf>
    <xf numFmtId="166" fontId="17" fillId="5" borderId="6" xfId="41" applyNumberFormat="1" applyFont="1" applyFill="1" applyBorder="1" applyAlignment="1" applyProtection="1">
      <alignment horizontal="center" vertical="center" wrapText="1"/>
      <protection locked="0"/>
    </xf>
    <xf numFmtId="0" fontId="8" fillId="5" borderId="2" xfId="0" applyFont="1" applyFill="1" applyBorder="1" applyAlignment="1">
      <alignment wrapText="1"/>
    </xf>
    <xf numFmtId="166" fontId="8" fillId="5" borderId="2" xfId="0" applyNumberFormat="1" applyFont="1" applyFill="1" applyBorder="1"/>
    <xf numFmtId="166" fontId="17" fillId="5" borderId="2" xfId="46" applyNumberFormat="1" applyFont="1" applyFill="1" applyBorder="1" applyAlignment="1" applyProtection="1">
      <alignment horizontal="center" vertical="center"/>
    </xf>
    <xf numFmtId="166" fontId="17" fillId="5" borderId="2" xfId="2" applyNumberFormat="1" applyFont="1" applyFill="1" applyBorder="1" applyAlignment="1" applyProtection="1">
      <alignment horizontal="center" vertical="center" wrapText="1"/>
      <protection locked="0"/>
    </xf>
    <xf numFmtId="166" fontId="17" fillId="5" borderId="2" xfId="41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Border="1" applyAlignment="1">
      <alignment wrapText="1"/>
    </xf>
    <xf numFmtId="0" fontId="0" fillId="0" borderId="0" xfId="0" applyBorder="1" applyAlignment="1"/>
    <xf numFmtId="0" fontId="0" fillId="0" borderId="0" xfId="0" applyBorder="1"/>
    <xf numFmtId="166" fontId="0" fillId="0" borderId="0" xfId="0" applyNumberFormat="1" applyAlignment="1"/>
    <xf numFmtId="0" fontId="9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25" fillId="0" borderId="0" xfId="52" applyFont="1" applyBorder="1" applyAlignment="1" applyProtection="1">
      <alignment horizontal="center" vertical="center" wrapText="1"/>
    </xf>
    <xf numFmtId="166" fontId="21" fillId="0" borderId="2" xfId="1" applyNumberFormat="1" applyFont="1" applyBorder="1" applyAlignment="1" applyProtection="1">
      <alignment horizontal="center" vertical="center"/>
    </xf>
    <xf numFmtId="166" fontId="22" fillId="0" borderId="2" xfId="41" applyNumberFormat="1" applyFont="1" applyBorder="1" applyAlignment="1" applyProtection="1">
      <alignment horizontal="center" vertical="center" wrapText="1"/>
      <protection locked="0"/>
    </xf>
    <xf numFmtId="3" fontId="27" fillId="5" borderId="6" xfId="41" applyNumberFormat="1" applyFont="1" applyFill="1" applyBorder="1" applyAlignment="1" applyProtection="1">
      <alignment horizontal="center" vertical="center" wrapText="1"/>
      <protection locked="0"/>
    </xf>
    <xf numFmtId="166" fontId="22" fillId="0" borderId="6" xfId="41" applyNumberFormat="1" applyFont="1" applyBorder="1" applyAlignment="1" applyProtection="1">
      <alignment horizontal="center" vertical="center" wrapText="1"/>
      <protection locked="0"/>
    </xf>
    <xf numFmtId="166" fontId="22" fillId="0" borderId="2" xfId="2" applyNumberFormat="1" applyFont="1" applyBorder="1" applyAlignment="1" applyProtection="1">
      <alignment horizontal="center" vertical="center" wrapText="1"/>
      <protection locked="0"/>
    </xf>
  </cellXfs>
  <cellStyles count="53">
    <cellStyle name="br" xfId="3"/>
    <cellStyle name="col" xfId="4"/>
    <cellStyle name="Normal" xfId="5"/>
    <cellStyle name="style0" xfId="6"/>
    <cellStyle name="td" xfId="7"/>
    <cellStyle name="tr" xfId="8"/>
    <cellStyle name="xl21" xfId="9"/>
    <cellStyle name="xl22" xfId="10"/>
    <cellStyle name="xl23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4" xfId="22"/>
    <cellStyle name="xl35" xfId="23"/>
    <cellStyle name="xl36" xfId="24"/>
    <cellStyle name="xl37" xfId="25"/>
    <cellStyle name="xl38" xfId="26"/>
    <cellStyle name="xl39" xfId="27"/>
    <cellStyle name="xl40" xfId="28"/>
    <cellStyle name="xl41" xfId="29"/>
    <cellStyle name="xl42" xfId="30"/>
    <cellStyle name="xl43" xfId="31"/>
    <cellStyle name="xl44" xfId="32"/>
    <cellStyle name="xl45" xfId="33"/>
    <cellStyle name="xl46" xfId="34"/>
    <cellStyle name="xl47" xfId="35"/>
    <cellStyle name="Обычный" xfId="0" builtinId="0"/>
    <cellStyle name="Обычный 10" xfId="36"/>
    <cellStyle name="Обычный 2" xfId="37"/>
    <cellStyle name="Обычный 2 2" xfId="38"/>
    <cellStyle name="Обычный 3" xfId="39"/>
    <cellStyle name="Обычный 3 2" xfId="40"/>
    <cellStyle name="Обычный 4" xfId="41"/>
    <cellStyle name="Обычный 4 2" xfId="42"/>
    <cellStyle name="Обычный 5" xfId="43"/>
    <cellStyle name="Процентный" xfId="2" builtinId="5"/>
    <cellStyle name="Процентный 2" xfId="44"/>
    <cellStyle name="Процентный 3" xfId="45"/>
    <cellStyle name="Стиль 1" xfId="46"/>
    <cellStyle name="Стиль 2" xfId="47"/>
    <cellStyle name="Стиль 3" xfId="48"/>
    <cellStyle name="Стиль 4" xfId="49"/>
    <cellStyle name="Стиль 5" xfId="50"/>
    <cellStyle name="Стиль 6" xfId="51"/>
    <cellStyle name="Финансовый" xfId="1" builtinId="3"/>
    <cellStyle name="Финансовы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view="pageBreakPreview" zoomScale="70" zoomScaleNormal="70" zoomScalePageLayoutView="70" workbookViewId="0">
      <pane xSplit="2" ySplit="3" topLeftCell="I4" activePane="bottomRight" state="frozen"/>
      <selection pane="topRight" activeCell="C1" sqref="C1"/>
      <selection pane="bottomLeft" activeCell="A4" sqref="A4"/>
      <selection pane="bottomRight" activeCell="N13" sqref="N13"/>
    </sheetView>
  </sheetViews>
  <sheetFormatPr defaultColWidth="8.7109375" defaultRowHeight="15"/>
  <cols>
    <col min="2" max="2" width="71.7109375" style="1" customWidth="1"/>
    <col min="3" max="3" width="19.42578125" style="1" customWidth="1"/>
    <col min="4" max="4" width="17.5703125" style="1" customWidth="1"/>
    <col min="5" max="5" width="13.5703125" customWidth="1"/>
    <col min="6" max="6" width="16.7109375" customWidth="1"/>
    <col min="7" max="7" width="13.140625" customWidth="1"/>
    <col min="8" max="8" width="14.85546875" customWidth="1"/>
    <col min="9" max="9" width="13.85546875" customWidth="1"/>
    <col min="10" max="10" width="16" customWidth="1"/>
    <col min="11" max="11" width="14.7109375" customWidth="1"/>
    <col min="12" max="12" width="19.7109375" customWidth="1"/>
    <col min="13" max="13" width="15.85546875" customWidth="1"/>
    <col min="14" max="14" width="14.42578125" customWidth="1"/>
    <col min="15" max="15" width="17.28515625" customWidth="1"/>
    <col min="16" max="16" width="16.7109375" customWidth="1"/>
    <col min="17" max="17" width="14.7109375" customWidth="1"/>
    <col min="18" max="18" width="16.140625" customWidth="1"/>
    <col min="20" max="20" width="13.7109375" customWidth="1"/>
    <col min="21" max="21" width="17" customWidth="1"/>
    <col min="22" max="22" width="13.42578125" customWidth="1"/>
  </cols>
  <sheetData>
    <row r="1" spans="1:21" ht="31.5" customHeight="1">
      <c r="A1" s="2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3" t="s">
        <v>1</v>
      </c>
    </row>
    <row r="2" spans="1:21" ht="17.25" customHeight="1">
      <c r="A2" s="2"/>
      <c r="B2" s="4"/>
      <c r="C2" s="4"/>
      <c r="D2" s="4"/>
      <c r="E2" s="57" t="s">
        <v>2</v>
      </c>
      <c r="F2" s="57"/>
      <c r="G2" s="57"/>
      <c r="H2" s="57"/>
      <c r="I2" s="5"/>
      <c r="J2" s="5"/>
      <c r="K2" s="5"/>
      <c r="L2" s="6"/>
      <c r="M2" s="6"/>
      <c r="N2" s="6"/>
      <c r="O2" s="6"/>
      <c r="P2" s="6"/>
      <c r="Q2" s="6"/>
      <c r="R2" s="3" t="s">
        <v>3</v>
      </c>
    </row>
    <row r="3" spans="1:21" ht="140.25" customHeight="1">
      <c r="A3" s="7" t="s">
        <v>4</v>
      </c>
      <c r="B3" s="8" t="s">
        <v>5</v>
      </c>
      <c r="C3" s="9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1" t="s">
        <v>11</v>
      </c>
      <c r="M3" s="11" t="s">
        <v>15</v>
      </c>
      <c r="N3" s="11" t="s">
        <v>16</v>
      </c>
      <c r="O3" s="11" t="s">
        <v>11</v>
      </c>
      <c r="P3" s="11" t="s">
        <v>17</v>
      </c>
      <c r="Q3" s="11" t="s">
        <v>18</v>
      </c>
      <c r="R3" s="11" t="s">
        <v>11</v>
      </c>
    </row>
    <row r="4" spans="1:21" ht="15.75">
      <c r="A4" s="7"/>
      <c r="B4" s="12" t="s">
        <v>19</v>
      </c>
      <c r="C4" s="59">
        <f>C5+C26</f>
        <v>444815.1</v>
      </c>
      <c r="D4" s="59">
        <f>D5+D26</f>
        <v>417194.6</v>
      </c>
      <c r="E4" s="60">
        <f>SUM(D4/C4)*100</f>
        <v>93.790566012709547</v>
      </c>
      <c r="F4" s="59">
        <f>F5+F26</f>
        <v>447206.40000000002</v>
      </c>
      <c r="G4" s="60">
        <f>SUM(F4/C4)*100</f>
        <v>100.5375941599105</v>
      </c>
      <c r="H4" s="61"/>
      <c r="I4" s="59">
        <f>I5+I26</f>
        <v>323612.59999999998</v>
      </c>
      <c r="J4" s="62">
        <f>SUM(I4/D4)*100</f>
        <v>77.568741302020683</v>
      </c>
      <c r="K4" s="63">
        <f>SUM(I4/F4)*100</f>
        <v>72.363141493502766</v>
      </c>
      <c r="L4" s="61"/>
      <c r="M4" s="59">
        <f>M5+M26</f>
        <v>240463.80000000002</v>
      </c>
      <c r="N4" s="62">
        <f>SUM(M4/I4)*100</f>
        <v>74.306068428732388</v>
      </c>
      <c r="O4" s="61"/>
      <c r="P4" s="59">
        <f>P5+P26</f>
        <v>222404.59999999998</v>
      </c>
      <c r="Q4" s="62">
        <f>SUM(P4/M4)*100</f>
        <v>92.489846704576721</v>
      </c>
      <c r="R4" s="17"/>
    </row>
    <row r="5" spans="1:21">
      <c r="A5" s="18">
        <v>10000</v>
      </c>
      <c r="B5" s="12" t="s">
        <v>20</v>
      </c>
      <c r="C5" s="19">
        <v>81617.899999999994</v>
      </c>
      <c r="D5" s="19">
        <f>D6+D18</f>
        <v>91445.699999999983</v>
      </c>
      <c r="E5" s="20">
        <f>SUM(D5/C5)*100</f>
        <v>112.04123115149984</v>
      </c>
      <c r="F5" s="19">
        <v>92391.7</v>
      </c>
      <c r="G5" s="20">
        <f>SUM(F5/C5)*100</f>
        <v>113.20029062252277</v>
      </c>
      <c r="H5" s="21"/>
      <c r="I5" s="19">
        <v>76491.5</v>
      </c>
      <c r="J5" s="22">
        <f>SUM(I5/D5)*100</f>
        <v>83.646907399691855</v>
      </c>
      <c r="K5" s="23">
        <f>SUM(I5/F5)*100</f>
        <v>82.790445462092379</v>
      </c>
      <c r="L5" s="21"/>
      <c r="M5" s="24">
        <v>79695.100000000006</v>
      </c>
      <c r="N5" s="22">
        <f>SUM(M5/I5)*100</f>
        <v>104.18817777138638</v>
      </c>
      <c r="O5" s="21"/>
      <c r="P5" s="24">
        <v>82676.800000000003</v>
      </c>
      <c r="Q5" s="22">
        <f>SUM(P5/M5)*100</f>
        <v>103.74138435110815</v>
      </c>
      <c r="R5" s="25"/>
      <c r="T5" s="26"/>
      <c r="U5" s="27"/>
    </row>
    <row r="6" spans="1:21">
      <c r="A6" s="18"/>
      <c r="B6" s="12" t="s">
        <v>21</v>
      </c>
      <c r="C6" s="13">
        <v>69763.7</v>
      </c>
      <c r="D6" s="13">
        <f>D7+D8+D9+D10+D11+D12+D13+D14+D15+D16+D17</f>
        <v>70842.599999999991</v>
      </c>
      <c r="E6" s="14">
        <f>SUM(D6/C6)*100</f>
        <v>101.54650627762001</v>
      </c>
      <c r="F6" s="13">
        <v>71224.7</v>
      </c>
      <c r="G6" s="14">
        <f>SUM(F6/C6)*100</f>
        <v>102.0942123195874</v>
      </c>
      <c r="H6" s="28"/>
      <c r="I6" s="13">
        <v>73019.899999999994</v>
      </c>
      <c r="J6" s="15">
        <f>SUM(I6/D6)*100</f>
        <v>103.07343321673683</v>
      </c>
      <c r="K6" s="16">
        <f>SUM(I6/F6)*100</f>
        <v>102.52047393671016</v>
      </c>
      <c r="L6" s="28"/>
      <c r="M6" s="29">
        <v>76121.3</v>
      </c>
      <c r="N6" s="15">
        <f>SUM(M6/I6)*100</f>
        <v>104.24733531544142</v>
      </c>
      <c r="O6" s="28"/>
      <c r="P6" s="29">
        <v>79008.100000000006</v>
      </c>
      <c r="Q6" s="15">
        <f>SUM(P6/M6)*100</f>
        <v>103.79236823333287</v>
      </c>
      <c r="R6" s="25"/>
      <c r="T6" s="26"/>
      <c r="U6" s="27"/>
    </row>
    <row r="7" spans="1:21">
      <c r="A7" s="18">
        <v>10102</v>
      </c>
      <c r="B7" s="12" t="s">
        <v>22</v>
      </c>
      <c r="C7" s="13">
        <v>51608.7</v>
      </c>
      <c r="D7" s="13">
        <v>54604</v>
      </c>
      <c r="E7" s="14">
        <f>SUM(D7/C7)*100</f>
        <v>105.80386640237013</v>
      </c>
      <c r="F7" s="13">
        <v>54604</v>
      </c>
      <c r="G7" s="14">
        <f>SUM(F7/C7)*100</f>
        <v>105.80386640237013</v>
      </c>
      <c r="H7" s="28"/>
      <c r="I7" s="13">
        <v>55616.7</v>
      </c>
      <c r="J7" s="15">
        <f>SUM(I7/D7)*100</f>
        <v>101.85462603472273</v>
      </c>
      <c r="K7" s="16">
        <f>SUM(I7/F7)*100</f>
        <v>101.85462603472273</v>
      </c>
      <c r="L7" s="28"/>
      <c r="M7" s="13">
        <v>57733.4</v>
      </c>
      <c r="N7" s="15">
        <f>SUM(M7/I7)*100</f>
        <v>103.80587125809335</v>
      </c>
      <c r="O7" s="30"/>
      <c r="P7" s="13">
        <v>59950.2</v>
      </c>
      <c r="Q7" s="15">
        <f>SUM(P7/M7)*100</f>
        <v>103.83971842988633</v>
      </c>
      <c r="R7" s="25"/>
    </row>
    <row r="8" spans="1:21" ht="30">
      <c r="A8" s="18">
        <v>10302</v>
      </c>
      <c r="B8" s="12" t="s">
        <v>23</v>
      </c>
      <c r="C8" s="13">
        <v>8204.9</v>
      </c>
      <c r="D8" s="13">
        <v>8249.2000000000007</v>
      </c>
      <c r="E8" s="14">
        <f>SUM(D8/C8)*100</f>
        <v>100.53992126656024</v>
      </c>
      <c r="F8" s="13">
        <v>8249.2000000000007</v>
      </c>
      <c r="G8" s="14">
        <f>SUM(F8/C8)*100</f>
        <v>100.53992126656024</v>
      </c>
      <c r="H8" s="28"/>
      <c r="I8" s="13">
        <v>8358.2999999999993</v>
      </c>
      <c r="J8" s="15">
        <f>SUM(I8/D8)*100</f>
        <v>101.3225524899384</v>
      </c>
      <c r="K8" s="16">
        <f>SUM(I8/F8)*100</f>
        <v>101.3225524899384</v>
      </c>
      <c r="L8" s="30"/>
      <c r="M8" s="13">
        <v>8864.5</v>
      </c>
      <c r="N8" s="15">
        <f>SUM(M8/I8)*100</f>
        <v>106.05625545864589</v>
      </c>
      <c r="O8" s="30"/>
      <c r="P8" s="13">
        <v>9219.1</v>
      </c>
      <c r="Q8" s="15">
        <f>SUM(P8/M8)*100</f>
        <v>104.00022561904225</v>
      </c>
      <c r="R8" s="25"/>
    </row>
    <row r="9" spans="1:21">
      <c r="A9" s="18"/>
      <c r="B9" s="12" t="s">
        <v>24</v>
      </c>
      <c r="C9" s="13"/>
      <c r="D9" s="13"/>
      <c r="E9" s="14"/>
      <c r="F9" s="13"/>
      <c r="G9" s="14"/>
      <c r="H9" s="28"/>
      <c r="I9" s="13"/>
      <c r="J9" s="15"/>
      <c r="K9" s="16"/>
      <c r="L9" s="30"/>
      <c r="M9" s="13"/>
      <c r="N9" s="15"/>
      <c r="O9" s="28"/>
      <c r="P9" s="13"/>
      <c r="Q9" s="15"/>
      <c r="R9" s="25"/>
    </row>
    <row r="10" spans="1:21" ht="30">
      <c r="A10" s="18">
        <v>10501</v>
      </c>
      <c r="B10" s="12" t="s">
        <v>25</v>
      </c>
      <c r="C10" s="13">
        <v>2549.8000000000002</v>
      </c>
      <c r="D10" s="13">
        <v>2991</v>
      </c>
      <c r="E10" s="14">
        <f>SUM(D10/C10)*100</f>
        <v>117.30331790728683</v>
      </c>
      <c r="F10" s="13">
        <v>3291</v>
      </c>
      <c r="G10" s="14">
        <f>SUM(F10/C10)*100</f>
        <v>129.06894658404579</v>
      </c>
      <c r="H10" s="28"/>
      <c r="I10" s="13">
        <v>3693</v>
      </c>
      <c r="J10" s="15">
        <f>SUM(I10/D10)*100</f>
        <v>123.4704112337011</v>
      </c>
      <c r="K10" s="16">
        <f>SUM(I10/F10)*100</f>
        <v>112.21513217866909</v>
      </c>
      <c r="L10" s="30"/>
      <c r="M10" s="13">
        <v>3934</v>
      </c>
      <c r="N10" s="15">
        <f>SUM(M10/I10)*100</f>
        <v>106.52585973463309</v>
      </c>
      <c r="O10" s="28"/>
      <c r="P10" s="13">
        <v>4028</v>
      </c>
      <c r="Q10" s="15">
        <f>SUM(P10/M10)*100</f>
        <v>102.3894255210981</v>
      </c>
      <c r="R10" s="25"/>
    </row>
    <row r="11" spans="1:21">
      <c r="A11" s="18">
        <v>10502</v>
      </c>
      <c r="B11" s="12" t="s">
        <v>26</v>
      </c>
      <c r="C11" s="13">
        <v>1840.9</v>
      </c>
      <c r="D11" s="13"/>
      <c r="E11" s="14">
        <f>SUM(D11/C11)*100</f>
        <v>0</v>
      </c>
      <c r="F11" s="13">
        <v>11</v>
      </c>
      <c r="G11" s="14">
        <f>SUM(F11/C11)*100</f>
        <v>0.59753381498180236</v>
      </c>
      <c r="H11" s="28"/>
      <c r="I11" s="13"/>
      <c r="J11" s="15" t="e">
        <f>SUM(I11/D11)*100</f>
        <v>#DIV/0!</v>
      </c>
      <c r="K11" s="16">
        <f>SUM(I11/F11)*100</f>
        <v>0</v>
      </c>
      <c r="L11" s="30"/>
      <c r="M11" s="13"/>
      <c r="N11" s="15"/>
      <c r="O11" s="30"/>
      <c r="P11" s="13"/>
      <c r="Q11" s="15"/>
      <c r="R11" s="25"/>
    </row>
    <row r="12" spans="1:21">
      <c r="A12" s="18">
        <v>10503</v>
      </c>
      <c r="B12" s="12" t="s">
        <v>27</v>
      </c>
      <c r="C12" s="13">
        <v>515.29999999999995</v>
      </c>
      <c r="D12" s="13">
        <v>117</v>
      </c>
      <c r="E12" s="14">
        <f>SUM(D12/C12)*100</f>
        <v>22.705220260042697</v>
      </c>
      <c r="F12" s="13">
        <v>126.8</v>
      </c>
      <c r="G12" s="14">
        <f>SUM(F12/C12)*100</f>
        <v>24.607025033960799</v>
      </c>
      <c r="H12" s="28"/>
      <c r="I12" s="13">
        <v>133</v>
      </c>
      <c r="J12" s="15">
        <f>SUM(I12/D12)*100</f>
        <v>113.67521367521367</v>
      </c>
      <c r="K12" s="16">
        <f>SUM(I12/F12)*100</f>
        <v>104.88958990536277</v>
      </c>
      <c r="L12" s="30"/>
      <c r="M12" s="13">
        <v>136.1</v>
      </c>
      <c r="N12" s="15">
        <f>SUM(M12/I12)*100</f>
        <v>102.33082706766916</v>
      </c>
      <c r="O12" s="30"/>
      <c r="P12" s="13">
        <v>139.30000000000001</v>
      </c>
      <c r="Q12" s="15">
        <f>SUM(P12/M12)*100</f>
        <v>102.35121234386482</v>
      </c>
      <c r="R12" s="25"/>
    </row>
    <row r="13" spans="1:21" ht="30">
      <c r="A13" s="18">
        <v>10504</v>
      </c>
      <c r="B13" s="12" t="s">
        <v>28</v>
      </c>
      <c r="C13" s="13">
        <v>3744.9</v>
      </c>
      <c r="D13" s="13">
        <v>3573</v>
      </c>
      <c r="E13" s="14">
        <f>SUM(D13/C13)*100</f>
        <v>95.409757269887038</v>
      </c>
      <c r="F13" s="13">
        <v>3573</v>
      </c>
      <c r="G13" s="14">
        <f>SUM(F13/C13)*100</f>
        <v>95.409757269887038</v>
      </c>
      <c r="H13" s="28"/>
      <c r="I13" s="13">
        <v>3703</v>
      </c>
      <c r="J13" s="15">
        <f>SUM(I13/D13)*100</f>
        <v>103.63839910439407</v>
      </c>
      <c r="K13" s="16">
        <f>SUM(I13/F13)*100</f>
        <v>103.63839910439407</v>
      </c>
      <c r="L13" s="30"/>
      <c r="M13" s="13">
        <v>3869.2</v>
      </c>
      <c r="N13" s="15">
        <f>SUM(M13/I13)*100</f>
        <v>104.48825276802592</v>
      </c>
      <c r="O13" s="30"/>
      <c r="P13" s="13">
        <v>4024</v>
      </c>
      <c r="Q13" s="15">
        <f>SUM(P13/M13)*100</f>
        <v>104.00082704435025</v>
      </c>
      <c r="R13" s="25"/>
    </row>
    <row r="14" spans="1:21">
      <c r="A14" s="18">
        <v>10601</v>
      </c>
      <c r="B14" s="12" t="s">
        <v>29</v>
      </c>
      <c r="C14" s="13"/>
      <c r="D14" s="13"/>
      <c r="E14" s="14"/>
      <c r="F14" s="13"/>
      <c r="G14" s="14"/>
      <c r="H14" s="28"/>
      <c r="I14" s="13"/>
      <c r="J14" s="15"/>
      <c r="K14" s="16"/>
      <c r="L14" s="30"/>
      <c r="M14" s="13"/>
      <c r="N14" s="15"/>
      <c r="O14" s="30"/>
      <c r="P14" s="13"/>
      <c r="Q14" s="15"/>
      <c r="R14" s="25"/>
    </row>
    <row r="15" spans="1:21">
      <c r="A15" s="18">
        <v>10606</v>
      </c>
      <c r="B15" s="12" t="s">
        <v>30</v>
      </c>
      <c r="C15" s="13"/>
      <c r="D15" s="13"/>
      <c r="E15" s="14"/>
      <c r="F15" s="13"/>
      <c r="G15" s="14"/>
      <c r="H15" s="28"/>
      <c r="I15" s="13"/>
      <c r="J15" s="15"/>
      <c r="K15" s="16"/>
      <c r="L15" s="30"/>
      <c r="M15" s="13"/>
      <c r="N15" s="15"/>
      <c r="O15" s="30"/>
      <c r="P15" s="13"/>
      <c r="Q15" s="15"/>
      <c r="R15" s="25"/>
    </row>
    <row r="16" spans="1:21">
      <c r="A16" s="18">
        <v>10800</v>
      </c>
      <c r="B16" s="12" t="s">
        <v>31</v>
      </c>
      <c r="C16" s="13">
        <v>1299.2</v>
      </c>
      <c r="D16" s="13">
        <v>1308.4000000000001</v>
      </c>
      <c r="E16" s="14">
        <f>SUM(D16/C16)*100</f>
        <v>100.70812807881772</v>
      </c>
      <c r="F16" s="13">
        <v>1369.7</v>
      </c>
      <c r="G16" s="14">
        <f>SUM(F16/C16)*100</f>
        <v>105.42641625615762</v>
      </c>
      <c r="H16" s="28"/>
      <c r="I16" s="13">
        <v>1515.9</v>
      </c>
      <c r="J16" s="15">
        <f>SUM(I16/D16)*100</f>
        <v>115.8590645062672</v>
      </c>
      <c r="K16" s="16">
        <f>SUM(I16/F16)*100</f>
        <v>110.67387019055268</v>
      </c>
      <c r="L16" s="28"/>
      <c r="M16" s="13">
        <v>1584.1</v>
      </c>
      <c r="N16" s="15">
        <f>SUM(M16/I16)*100</f>
        <v>104.49897750511245</v>
      </c>
      <c r="O16" s="30"/>
      <c r="P16" s="13">
        <v>1647.5</v>
      </c>
      <c r="Q16" s="15">
        <f>SUM(P16/M16)*100</f>
        <v>104.00227258380153</v>
      </c>
      <c r="R16" s="25"/>
    </row>
    <row r="17" spans="1:20">
      <c r="A17" s="18"/>
      <c r="B17" s="12" t="s">
        <v>32</v>
      </c>
      <c r="C17" s="13"/>
      <c r="D17" s="13"/>
      <c r="E17" s="14"/>
      <c r="F17" s="13"/>
      <c r="G17" s="14"/>
      <c r="H17" s="28"/>
      <c r="I17" s="13"/>
      <c r="J17" s="15"/>
      <c r="K17" s="16"/>
      <c r="L17" s="28"/>
      <c r="M17" s="13"/>
      <c r="N17" s="15"/>
      <c r="O17" s="30"/>
      <c r="P17" s="13"/>
      <c r="Q17" s="15"/>
      <c r="R17" s="25"/>
    </row>
    <row r="18" spans="1:20">
      <c r="A18" s="18"/>
      <c r="B18" s="12" t="s">
        <v>33</v>
      </c>
      <c r="C18" s="13">
        <v>11854.2</v>
      </c>
      <c r="D18" s="13">
        <f>D19+D20+D21+D22+D23+D24+D25</f>
        <v>20603.099999999999</v>
      </c>
      <c r="E18" s="14">
        <f>SUM(D18/C18)*100</f>
        <v>173.80422128865715</v>
      </c>
      <c r="F18" s="13">
        <v>21167</v>
      </c>
      <c r="G18" s="14">
        <f>SUM(F18/C18)*100</f>
        <v>178.56118506520895</v>
      </c>
      <c r="H18" s="28"/>
      <c r="I18" s="13">
        <v>3471.6</v>
      </c>
      <c r="J18" s="15">
        <f>SUM(I18/D18)*100</f>
        <v>16.849891521178854</v>
      </c>
      <c r="K18" s="16">
        <f>SUM(I18/F18)*100</f>
        <v>16.401001559030565</v>
      </c>
      <c r="L18" s="28"/>
      <c r="M18" s="13">
        <v>3573.8</v>
      </c>
      <c r="N18" s="15">
        <f>SUM(M18/I18)*100</f>
        <v>102.94388754464801</v>
      </c>
      <c r="O18" s="30"/>
      <c r="P18" s="13">
        <v>3668.7</v>
      </c>
      <c r="Q18" s="15">
        <f>SUM(P18/M18)*100</f>
        <v>102.65543678997145</v>
      </c>
      <c r="R18" s="25"/>
    </row>
    <row r="19" spans="1:20" ht="30">
      <c r="A19" s="18">
        <v>11100</v>
      </c>
      <c r="B19" s="12" t="s">
        <v>34</v>
      </c>
      <c r="C19" s="13">
        <v>1596.1</v>
      </c>
      <c r="D19" s="13">
        <v>1332</v>
      </c>
      <c r="E19" s="14">
        <f>SUM(D19/C19)*100</f>
        <v>83.453417705657543</v>
      </c>
      <c r="F19" s="13">
        <v>1332</v>
      </c>
      <c r="G19" s="14">
        <f>SUM(F19/C19)*100</f>
        <v>83.453417705657543</v>
      </c>
      <c r="H19" s="28"/>
      <c r="I19" s="13">
        <v>1164.9000000000001</v>
      </c>
      <c r="J19" s="15">
        <f>SUM(I19/D19)*100</f>
        <v>87.454954954954971</v>
      </c>
      <c r="K19" s="16">
        <f>SUM(I19/F19)*100</f>
        <v>87.454954954954971</v>
      </c>
      <c r="L19" s="28"/>
      <c r="M19" s="13">
        <v>1217.3</v>
      </c>
      <c r="N19" s="15">
        <f>SUM(M19/I19)*100</f>
        <v>104.49824019229116</v>
      </c>
      <c r="O19" s="30"/>
      <c r="P19" s="13">
        <v>1266</v>
      </c>
      <c r="Q19" s="15">
        <f>SUM(P19/M19)*100</f>
        <v>104.00065719214655</v>
      </c>
      <c r="R19" s="25"/>
    </row>
    <row r="20" spans="1:20">
      <c r="A20" s="18">
        <v>11200</v>
      </c>
      <c r="B20" s="12" t="s">
        <v>35</v>
      </c>
      <c r="C20" s="13">
        <v>1512.3</v>
      </c>
      <c r="D20" s="13">
        <v>1850</v>
      </c>
      <c r="E20" s="14">
        <f>SUM(D20/C20)*100</f>
        <v>122.33022548436156</v>
      </c>
      <c r="F20" s="13">
        <v>2353.1999999999998</v>
      </c>
      <c r="G20" s="14">
        <f>SUM(F20/C20)*100</f>
        <v>155.60404681610791</v>
      </c>
      <c r="H20" s="28"/>
      <c r="I20" s="13">
        <v>1200</v>
      </c>
      <c r="J20" s="15">
        <f>SUM(I20/D20)*100</f>
        <v>64.86486486486487</v>
      </c>
      <c r="K20" s="16">
        <f>SUM(I20/F20)*100</f>
        <v>50.994390617032124</v>
      </c>
      <c r="L20" s="28"/>
      <c r="M20" s="13">
        <v>1200</v>
      </c>
      <c r="N20" s="15">
        <f>SUM(M20/I20)*100</f>
        <v>100</v>
      </c>
      <c r="O20" s="30"/>
      <c r="P20" s="13">
        <v>1200</v>
      </c>
      <c r="Q20" s="15">
        <f>SUM(P20/M20)*100</f>
        <v>100</v>
      </c>
      <c r="R20" s="25"/>
    </row>
    <row r="21" spans="1:20" ht="21.75" customHeight="1">
      <c r="A21" s="18">
        <v>11300</v>
      </c>
      <c r="B21" s="12" t="s">
        <v>36</v>
      </c>
      <c r="C21" s="13">
        <v>757.7</v>
      </c>
      <c r="D21" s="13">
        <v>375.3</v>
      </c>
      <c r="E21" s="14">
        <f>SUM(D21/C21)*100</f>
        <v>49.5314768377986</v>
      </c>
      <c r="F21" s="13">
        <v>536</v>
      </c>
      <c r="G21" s="14">
        <f>SUM(F21/C21)*100</f>
        <v>70.740398574633758</v>
      </c>
      <c r="H21" s="28"/>
      <c r="I21" s="13">
        <v>355.3</v>
      </c>
      <c r="J21" s="15">
        <f>SUM(I21/D21)*100</f>
        <v>94.67092992272849</v>
      </c>
      <c r="K21" s="16">
        <f>SUM(I21/F21)*100</f>
        <v>66.28731343283583</v>
      </c>
      <c r="L21" s="28"/>
      <c r="M21" s="13">
        <v>371.3</v>
      </c>
      <c r="N21" s="15">
        <f>SUM(M21/I21)*100</f>
        <v>104.50323670137911</v>
      </c>
      <c r="O21" s="30"/>
      <c r="P21" s="13">
        <v>386.1</v>
      </c>
      <c r="Q21" s="15">
        <f>SUM(P21/M21)*100</f>
        <v>103.98599515216806</v>
      </c>
      <c r="R21" s="25"/>
    </row>
    <row r="22" spans="1:20" ht="21.75" customHeight="1">
      <c r="A22" s="18">
        <v>11400</v>
      </c>
      <c r="B22" s="12" t="s">
        <v>37</v>
      </c>
      <c r="C22" s="13">
        <v>6561.6</v>
      </c>
      <c r="D22" s="13">
        <v>16370</v>
      </c>
      <c r="E22" s="14">
        <f>SUM(D22/C22)*100</f>
        <v>249.48183369909776</v>
      </c>
      <c r="F22" s="13">
        <v>16570</v>
      </c>
      <c r="G22" s="14">
        <f>SUM(F22/C22)*100</f>
        <v>252.52987076322847</v>
      </c>
      <c r="H22" s="28"/>
      <c r="I22" s="13">
        <v>164.2</v>
      </c>
      <c r="J22" s="15">
        <f>SUM(I22/D22)*100</f>
        <v>1.0030543677458765</v>
      </c>
      <c r="K22" s="16">
        <f>SUM(I22/F22)*100</f>
        <v>0.99094749547374761</v>
      </c>
      <c r="L22" s="28"/>
      <c r="M22" s="13">
        <v>171.6</v>
      </c>
      <c r="N22" s="15">
        <f>SUM(M22/I22)*100</f>
        <v>104.50669914738124</v>
      </c>
      <c r="O22" s="30"/>
      <c r="P22" s="13">
        <v>178.5</v>
      </c>
      <c r="Q22" s="15">
        <f>SUM(P22/M22)*100</f>
        <v>104.02097902097903</v>
      </c>
      <c r="R22" s="25"/>
    </row>
    <row r="23" spans="1:20">
      <c r="A23" s="18">
        <v>11500</v>
      </c>
      <c r="B23" s="12" t="s">
        <v>38</v>
      </c>
      <c r="C23" s="13"/>
      <c r="D23" s="13"/>
      <c r="E23" s="14"/>
      <c r="F23" s="13"/>
      <c r="G23" s="14"/>
      <c r="H23" s="28"/>
      <c r="I23" s="13"/>
      <c r="J23" s="15"/>
      <c r="K23" s="16"/>
      <c r="L23" s="28"/>
      <c r="M23" s="13"/>
      <c r="N23" s="15"/>
      <c r="O23" s="30"/>
      <c r="P23" s="13"/>
      <c r="Q23" s="15"/>
      <c r="R23" s="25"/>
    </row>
    <row r="24" spans="1:20">
      <c r="A24" s="18">
        <v>11600</v>
      </c>
      <c r="B24" s="12" t="s">
        <v>39</v>
      </c>
      <c r="C24" s="13">
        <v>1426.5</v>
      </c>
      <c r="D24" s="13">
        <v>667</v>
      </c>
      <c r="E24" s="14">
        <f t="shared" ref="E24:E32" si="0">SUM(D24/C24)*100</f>
        <v>46.757798808271993</v>
      </c>
      <c r="F24" s="13">
        <v>367</v>
      </c>
      <c r="G24" s="14">
        <f t="shared" ref="G24:G32" si="1">SUM(F24/C24)*100</f>
        <v>25.727304591657902</v>
      </c>
      <c r="H24" s="28"/>
      <c r="I24" s="13">
        <v>564.70000000000005</v>
      </c>
      <c r="J24" s="15">
        <f t="shared" ref="J24:J32" si="2">SUM(I24/D24)*100</f>
        <v>84.662668665667169</v>
      </c>
      <c r="K24" s="16">
        <f t="shared" ref="K24:K32" si="3">SUM(I24/F24)*100</f>
        <v>153.86920980926431</v>
      </c>
      <c r="L24" s="28"/>
      <c r="M24" s="13">
        <v>590.1</v>
      </c>
      <c r="N24" s="15">
        <f>SUM(M24/I24)*100</f>
        <v>104.49796352045333</v>
      </c>
      <c r="O24" s="30"/>
      <c r="P24" s="13">
        <v>613.70000000000005</v>
      </c>
      <c r="Q24" s="15">
        <f>SUM(P24/M24)*100</f>
        <v>103.99932214878835</v>
      </c>
      <c r="R24" s="25"/>
    </row>
    <row r="25" spans="1:20" s="33" customFormat="1">
      <c r="A25" s="30">
        <v>11700</v>
      </c>
      <c r="B25" s="28" t="s">
        <v>40</v>
      </c>
      <c r="C25" s="31">
        <v>0</v>
      </c>
      <c r="D25" s="31">
        <v>8.8000000000000007</v>
      </c>
      <c r="E25" s="14" t="e">
        <f t="shared" si="0"/>
        <v>#DIV/0!</v>
      </c>
      <c r="F25" s="31">
        <v>8.8000000000000007</v>
      </c>
      <c r="G25" s="14" t="e">
        <f t="shared" si="1"/>
        <v>#DIV/0!</v>
      </c>
      <c r="H25" s="28"/>
      <c r="I25" s="31">
        <v>22.5</v>
      </c>
      <c r="J25" s="15">
        <f t="shared" si="2"/>
        <v>255.68181818181816</v>
      </c>
      <c r="K25" s="16">
        <f t="shared" si="3"/>
        <v>255.68181818181816</v>
      </c>
      <c r="L25" s="28"/>
      <c r="M25" s="31">
        <v>23.5</v>
      </c>
      <c r="N25" s="15">
        <f>SUM(M25/I25)*100</f>
        <v>104.44444444444446</v>
      </c>
      <c r="O25" s="30"/>
      <c r="P25" s="31">
        <v>24.4</v>
      </c>
      <c r="Q25" s="15">
        <f>SUM(P25/M25)*100</f>
        <v>103.82978723404254</v>
      </c>
      <c r="R25" s="32"/>
    </row>
    <row r="26" spans="1:20" s="42" customFormat="1">
      <c r="A26" s="34">
        <v>20000</v>
      </c>
      <c r="B26" s="35" t="s">
        <v>41</v>
      </c>
      <c r="C26" s="36">
        <v>363197.2</v>
      </c>
      <c r="D26" s="36">
        <v>325748.90000000002</v>
      </c>
      <c r="E26" s="14">
        <f t="shared" si="0"/>
        <v>89.689265225612985</v>
      </c>
      <c r="F26" s="36">
        <f>325748.9+29065.8</f>
        <v>354814.7</v>
      </c>
      <c r="G26" s="14">
        <f t="shared" si="1"/>
        <v>97.692025158784261</v>
      </c>
      <c r="H26" s="37"/>
      <c r="I26" s="38">
        <v>247121.1</v>
      </c>
      <c r="J26" s="15">
        <f t="shared" si="2"/>
        <v>75.862451108814184</v>
      </c>
      <c r="K26" s="16">
        <f t="shared" si="3"/>
        <v>69.647931723234692</v>
      </c>
      <c r="L26" s="39"/>
      <c r="M26" s="38">
        <v>160768.70000000001</v>
      </c>
      <c r="N26" s="40">
        <f>SUM(M26/I26)*100</f>
        <v>65.056646316320226</v>
      </c>
      <c r="O26" s="39"/>
      <c r="P26" s="38">
        <v>139727.79999999999</v>
      </c>
      <c r="Q26" s="40">
        <f>SUM(P26/M26)*100</f>
        <v>86.912315643530107</v>
      </c>
      <c r="R26" s="37"/>
      <c r="S26" s="41"/>
      <c r="T26" s="41"/>
    </row>
    <row r="27" spans="1:20" s="33" customFormat="1" ht="30">
      <c r="A27" s="30">
        <v>20200</v>
      </c>
      <c r="B27" s="28" t="s">
        <v>42</v>
      </c>
      <c r="C27" s="43">
        <v>363268.5</v>
      </c>
      <c r="D27" s="43">
        <v>325067.7</v>
      </c>
      <c r="E27" s="14">
        <f t="shared" si="0"/>
        <v>89.484141895044573</v>
      </c>
      <c r="F27" s="43">
        <f>325067.7+29065.8</f>
        <v>354133.5</v>
      </c>
      <c r="G27" s="14">
        <f t="shared" si="1"/>
        <v>97.485331098072095</v>
      </c>
      <c r="H27" s="44"/>
      <c r="I27" s="45">
        <v>247121.1</v>
      </c>
      <c r="J27" s="15">
        <f t="shared" si="2"/>
        <v>76.021425690709961</v>
      </c>
      <c r="K27" s="16">
        <f t="shared" si="3"/>
        <v>69.781904281859809</v>
      </c>
      <c r="L27" s="44"/>
      <c r="M27" s="45">
        <v>160768.70000000001</v>
      </c>
      <c r="N27" s="46">
        <f>SUM(M27/I27)*100</f>
        <v>65.056646316320226</v>
      </c>
      <c r="O27" s="44"/>
      <c r="P27" s="45">
        <v>139727.79999999999</v>
      </c>
      <c r="Q27" s="46">
        <f>SUM(P27/M27)*100</f>
        <v>86.912315643530107</v>
      </c>
      <c r="R27" s="32"/>
      <c r="S27" s="41"/>
      <c r="T27" s="41"/>
    </row>
    <row r="28" spans="1:20" s="33" customFormat="1">
      <c r="A28" s="30">
        <v>20201</v>
      </c>
      <c r="B28" s="28" t="s">
        <v>43</v>
      </c>
      <c r="C28" s="43">
        <v>77261.2</v>
      </c>
      <c r="D28" s="43">
        <v>72041.3</v>
      </c>
      <c r="E28" s="14">
        <f t="shared" si="0"/>
        <v>93.243827432139298</v>
      </c>
      <c r="F28" s="43">
        <f>72041.3+29065.8</f>
        <v>101107.1</v>
      </c>
      <c r="G28" s="14">
        <f t="shared" si="1"/>
        <v>130.8640041832123</v>
      </c>
      <c r="H28" s="47"/>
      <c r="I28" s="45">
        <v>72041.3</v>
      </c>
      <c r="J28" s="15">
        <f t="shared" si="2"/>
        <v>100</v>
      </c>
      <c r="K28" s="16">
        <f t="shared" si="3"/>
        <v>71.252463971372919</v>
      </c>
      <c r="L28" s="48"/>
      <c r="M28" s="45">
        <v>30102.3</v>
      </c>
      <c r="N28" s="46"/>
      <c r="O28" s="48"/>
      <c r="P28" s="45">
        <v>29706.799999999999</v>
      </c>
      <c r="Q28" s="46"/>
      <c r="R28" s="32"/>
      <c r="S28" s="41"/>
      <c r="T28" s="41"/>
    </row>
    <row r="29" spans="1:20" s="33" customFormat="1" ht="30">
      <c r="A29" s="30">
        <v>20220</v>
      </c>
      <c r="B29" s="28" t="s">
        <v>44</v>
      </c>
      <c r="C29" s="43">
        <v>80146.3</v>
      </c>
      <c r="D29" s="43">
        <v>69373.2</v>
      </c>
      <c r="E29" s="14">
        <f t="shared" si="0"/>
        <v>86.558206679534806</v>
      </c>
      <c r="F29" s="43">
        <v>69373.2</v>
      </c>
      <c r="G29" s="14">
        <f t="shared" si="1"/>
        <v>86.558206679534806</v>
      </c>
      <c r="H29" s="47"/>
      <c r="I29" s="45">
        <v>6133.1</v>
      </c>
      <c r="J29" s="15">
        <f t="shared" si="2"/>
        <v>8.8407338857080262</v>
      </c>
      <c r="K29" s="16">
        <f t="shared" si="3"/>
        <v>8.8407338857080262</v>
      </c>
      <c r="L29" s="48"/>
      <c r="M29" s="45">
        <v>5839.2</v>
      </c>
      <c r="N29" s="46"/>
      <c r="O29" s="48"/>
      <c r="P29" s="45">
        <v>6003.3</v>
      </c>
      <c r="Q29" s="46"/>
      <c r="R29" s="32"/>
      <c r="T29" s="41"/>
    </row>
    <row r="30" spans="1:20" s="33" customFormat="1">
      <c r="A30" s="30">
        <v>20230</v>
      </c>
      <c r="B30" s="28" t="s">
        <v>45</v>
      </c>
      <c r="C30" s="43">
        <v>193149.1</v>
      </c>
      <c r="D30" s="43">
        <v>170736.7</v>
      </c>
      <c r="E30" s="14">
        <f t="shared" si="0"/>
        <v>88.39632180527893</v>
      </c>
      <c r="F30" s="43">
        <v>170736.7</v>
      </c>
      <c r="G30" s="14">
        <f t="shared" si="1"/>
        <v>88.39632180527893</v>
      </c>
      <c r="H30" s="47"/>
      <c r="I30" s="45">
        <v>159416</v>
      </c>
      <c r="J30" s="15">
        <f t="shared" si="2"/>
        <v>93.369498180531778</v>
      </c>
      <c r="K30" s="16">
        <f t="shared" si="3"/>
        <v>93.369498180531778</v>
      </c>
      <c r="L30" s="48"/>
      <c r="M30" s="45">
        <v>115276.5</v>
      </c>
      <c r="N30" s="46"/>
      <c r="O30" s="48"/>
      <c r="P30" s="45">
        <v>94391.7</v>
      </c>
      <c r="Q30" s="46"/>
      <c r="R30" s="32"/>
      <c r="T30" s="41"/>
    </row>
    <row r="31" spans="1:20" s="33" customFormat="1">
      <c r="A31" s="30">
        <v>20240</v>
      </c>
      <c r="B31" s="28" t="s">
        <v>46</v>
      </c>
      <c r="C31" s="43">
        <v>12711.9</v>
      </c>
      <c r="D31" s="43">
        <v>12916.5</v>
      </c>
      <c r="E31" s="14">
        <f t="shared" si="0"/>
        <v>101.60951549335661</v>
      </c>
      <c r="F31" s="43">
        <v>12916.5</v>
      </c>
      <c r="G31" s="14">
        <f t="shared" si="1"/>
        <v>101.60951549335661</v>
      </c>
      <c r="H31" s="47"/>
      <c r="I31" s="45">
        <v>9530.7000000000007</v>
      </c>
      <c r="J31" s="15">
        <f t="shared" si="2"/>
        <v>73.787016606665901</v>
      </c>
      <c r="K31" s="16">
        <f t="shared" si="3"/>
        <v>73.787016606665901</v>
      </c>
      <c r="L31" s="48"/>
      <c r="M31" s="45">
        <v>9550.7000000000007</v>
      </c>
      <c r="N31" s="46"/>
      <c r="O31" s="48"/>
      <c r="P31" s="49">
        <v>9626</v>
      </c>
      <c r="Q31" s="46"/>
      <c r="R31" s="32"/>
      <c r="T31" s="41"/>
    </row>
    <row r="32" spans="1:20" s="33" customFormat="1" ht="30">
      <c r="A32" s="30">
        <v>20290</v>
      </c>
      <c r="B32" s="28" t="s">
        <v>47</v>
      </c>
      <c r="C32" s="43">
        <v>5.2</v>
      </c>
      <c r="D32" s="43">
        <v>714.5</v>
      </c>
      <c r="E32" s="14">
        <f t="shared" si="0"/>
        <v>13740.384615384615</v>
      </c>
      <c r="F32" s="43">
        <v>714.5</v>
      </c>
      <c r="G32" s="14">
        <f t="shared" si="1"/>
        <v>13740.384615384615</v>
      </c>
      <c r="H32" s="47"/>
      <c r="I32" s="45"/>
      <c r="J32" s="15">
        <f t="shared" si="2"/>
        <v>0</v>
      </c>
      <c r="K32" s="16">
        <f t="shared" si="3"/>
        <v>0</v>
      </c>
      <c r="L32" s="48"/>
      <c r="M32" s="45"/>
      <c r="N32" s="46"/>
      <c r="O32" s="48"/>
      <c r="P32" s="45"/>
      <c r="Q32" s="46"/>
      <c r="R32" s="32"/>
      <c r="T32" s="41"/>
    </row>
    <row r="33" spans="1:20" s="33" customFormat="1" ht="30">
      <c r="A33" s="30">
        <v>20300</v>
      </c>
      <c r="B33" s="28" t="s">
        <v>48</v>
      </c>
      <c r="C33" s="43"/>
      <c r="D33" s="43"/>
      <c r="E33" s="14"/>
      <c r="F33" s="43"/>
      <c r="G33" s="14"/>
      <c r="H33" s="47"/>
      <c r="I33" s="45"/>
      <c r="J33" s="46"/>
      <c r="K33" s="50"/>
      <c r="L33" s="48"/>
      <c r="M33" s="45"/>
      <c r="N33" s="46"/>
      <c r="O33" s="48"/>
      <c r="P33" s="45"/>
      <c r="Q33" s="46"/>
      <c r="R33" s="32"/>
      <c r="T33" s="41"/>
    </row>
    <row r="34" spans="1:20" s="33" customFormat="1" ht="30">
      <c r="A34" s="30">
        <v>20400</v>
      </c>
      <c r="B34" s="28" t="s">
        <v>49</v>
      </c>
      <c r="C34" s="43"/>
      <c r="D34" s="43"/>
      <c r="E34" s="14"/>
      <c r="F34" s="43"/>
      <c r="G34" s="14"/>
      <c r="H34" s="47"/>
      <c r="I34" s="45"/>
      <c r="J34" s="46"/>
      <c r="K34" s="50"/>
      <c r="L34" s="48"/>
      <c r="M34" s="45"/>
      <c r="N34" s="46"/>
      <c r="O34" s="48"/>
      <c r="P34" s="45"/>
      <c r="Q34" s="46"/>
      <c r="R34" s="32"/>
      <c r="T34" s="41"/>
    </row>
    <row r="35" spans="1:20" s="33" customFormat="1">
      <c r="A35" s="30">
        <v>20700</v>
      </c>
      <c r="B35" s="28" t="s">
        <v>50</v>
      </c>
      <c r="C35" s="43"/>
      <c r="D35" s="43"/>
      <c r="E35" s="14"/>
      <c r="F35" s="43"/>
      <c r="G35" s="14"/>
      <c r="H35" s="47"/>
      <c r="I35" s="45"/>
      <c r="J35" s="51"/>
      <c r="K35" s="50"/>
      <c r="L35" s="48"/>
      <c r="M35" s="45"/>
      <c r="N35" s="51"/>
      <c r="O35" s="48"/>
      <c r="P35" s="45"/>
      <c r="Q35" s="51"/>
      <c r="R35" s="32"/>
      <c r="T35" s="41"/>
    </row>
    <row r="37" spans="1:20" ht="45">
      <c r="B37" s="52" t="s">
        <v>51</v>
      </c>
    </row>
    <row r="38" spans="1:20">
      <c r="C38" s="53"/>
      <c r="D38" s="53"/>
      <c r="E38" s="54"/>
      <c r="F38" s="54"/>
      <c r="G38" s="54"/>
      <c r="H38" s="54"/>
    </row>
    <row r="39" spans="1:20">
      <c r="C39" s="58"/>
      <c r="D39" s="58"/>
      <c r="E39" s="58"/>
      <c r="F39" s="58"/>
      <c r="G39" s="58"/>
      <c r="H39" s="58"/>
    </row>
    <row r="40" spans="1:20">
      <c r="C40" s="53"/>
      <c r="D40" s="53"/>
      <c r="E40" s="54"/>
      <c r="F40" s="54"/>
      <c r="G40" s="54"/>
      <c r="H40" s="54"/>
      <c r="I40" s="26"/>
      <c r="J40" s="26"/>
      <c r="K40" s="26"/>
      <c r="L40" s="26"/>
      <c r="M40" s="26"/>
      <c r="N40" s="26"/>
      <c r="O40" s="26"/>
      <c r="P40" s="26"/>
    </row>
    <row r="42" spans="1:20">
      <c r="D42" s="55"/>
    </row>
    <row r="43" spans="1:20">
      <c r="D43" s="55"/>
    </row>
    <row r="44" spans="1:20">
      <c r="C44" s="55"/>
    </row>
  </sheetData>
  <mergeCells count="4">
    <mergeCell ref="B1:Q1"/>
    <mergeCell ref="E2:H2"/>
    <mergeCell ref="C39:E39"/>
    <mergeCell ref="F39:H39"/>
  </mergeCells>
  <pageMargins left="0.23611111111111099" right="0.23611111111111099" top="0.15763888888888899" bottom="0.15763888888888899" header="0.511811023622047" footer="0.511811023622047"/>
  <pageSetup paperSize="9" scale="4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 Доходы</vt:lpstr>
      <vt:lpstr>'Форма № 1 Доходы'!Область_печати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ФИРСОВА ЛЮДМИЛА ВЛАДИМИРОВНА</dc:creator>
  <dc:description/>
  <cp:lastModifiedBy>Рузаева</cp:lastModifiedBy>
  <cp:revision>6</cp:revision>
  <cp:lastPrinted>2022-11-09T08:35:31Z</cp:lastPrinted>
  <dcterms:created xsi:type="dcterms:W3CDTF">2017-08-31T14:26:51Z</dcterms:created>
  <dcterms:modified xsi:type="dcterms:W3CDTF">2022-11-14T06:49:59Z</dcterms:modified>
  <dc:language>ru-RU</dc:language>
</cp:coreProperties>
</file>